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udit Tracking Dashboard" sheetId="1" state="visible" r:id="rId1"/>
    <sheet xmlns:r="http://schemas.openxmlformats.org/officeDocument/2006/relationships" name="Detailed Audit Schedul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%"/>
  </numFmts>
  <fonts count="8">
    <font>
      <name val="Calibri"/>
      <family val="2"/>
      <color theme="1"/>
      <sz val="11"/>
      <scheme val="minor"/>
    </font>
    <font>
      <name val="Segoe UI"/>
      <b val="1"/>
      <color rgb="001F497D"/>
      <sz val="16"/>
    </font>
    <font>
      <name val="Segoe UI"/>
      <i val="1"/>
      <color rgb="00595959"/>
      <sz val="9"/>
    </font>
    <font>
      <name val="Segoe UI"/>
      <b val="1"/>
      <color rgb="00595959"/>
      <sz val="9"/>
    </font>
    <font>
      <name val="Segoe UI"/>
      <b val="1"/>
      <color rgb="001F497D"/>
      <sz val="12"/>
    </font>
    <font>
      <name val="Segoe UI"/>
      <b val="1"/>
      <color rgb="00FFFFFF"/>
      <sz val="11"/>
    </font>
    <font>
      <name val="Segoe UI"/>
      <b val="1"/>
      <sz val="10"/>
    </font>
    <font>
      <name val="Segoe UI"/>
      <sz val="10"/>
    </font>
  </fonts>
  <fills count="9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1F497D"/>
        <bgColor rgb="001F497D"/>
      </patternFill>
    </fill>
    <fill>
      <patternFill patternType="solid">
        <fgColor rgb="00E2EFDA"/>
        <bgColor rgb="00E2EFDA"/>
      </patternFill>
    </fill>
    <fill>
      <patternFill patternType="solid">
        <fgColor rgb="00FFF2CC"/>
        <bgColor rgb="00FFF2CC"/>
      </patternFill>
    </fill>
    <fill>
      <patternFill patternType="solid">
        <fgColor rgb="00F9FAFB"/>
        <bgColor rgb="00F9FAFB"/>
      </patternFill>
    </fill>
    <fill>
      <patternFill patternType="solid">
        <fgColor rgb="00FCE4D6"/>
        <bgColor rgb="00FCE4D6"/>
      </patternFill>
    </fill>
    <fill>
      <patternFill patternType="solid">
        <fgColor rgb="00F8CBAD"/>
        <bgColor rgb="00F8CBAD"/>
      </patternFill>
    </fill>
  </fills>
  <borders count="3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  <border>
      <top style="thin">
        <color rgb="00D9D9D9"/>
      </top>
      <bottom style="double">
        <color rgb="001F497D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0" borderId="1" applyAlignment="1" pivotButton="0" quotePrefix="0" xfId="0">
      <alignment horizontal="center" vertical="center"/>
    </xf>
    <xf numFmtId="0" fontId="4" fillId="0" borderId="0" pivotButton="0" quotePrefix="0" xfId="0"/>
    <xf numFmtId="0" fontId="5" fillId="3" borderId="0" applyAlignment="1" pivotButton="0" quotePrefix="0" xfId="0">
      <alignment horizontal="left" vertical="center"/>
    </xf>
    <xf numFmtId="0" fontId="5" fillId="3" borderId="0" applyAlignment="1" pivotButton="0" quotePrefix="0" xfId="0">
      <alignment horizontal="center" vertical="center"/>
    </xf>
    <xf numFmtId="0" fontId="6" fillId="0" borderId="1" pivotButton="0" quotePrefix="0" xfId="0"/>
    <xf numFmtId="3" fontId="7" fillId="0" borderId="1" applyAlignment="1" pivotButton="0" quotePrefix="0" xfId="0">
      <alignment horizontal="right"/>
    </xf>
    <xf numFmtId="164" fontId="6" fillId="0" borderId="1" applyAlignment="1" pivotButton="0" quotePrefix="0" xfId="0">
      <alignment horizontal="right"/>
    </xf>
    <xf numFmtId="0" fontId="6" fillId="0" borderId="2" pivotButton="0" quotePrefix="0" xfId="0"/>
    <xf numFmtId="3" fontId="6" fillId="0" borderId="2" applyAlignment="1" pivotButton="0" quotePrefix="0" xfId="0">
      <alignment horizontal="right"/>
    </xf>
    <xf numFmtId="164" fontId="6" fillId="0" borderId="2" applyAlignment="1" pivotButton="0" quotePrefix="0" xfId="0">
      <alignment horizontal="right"/>
    </xf>
    <xf numFmtId="0" fontId="5" fillId="3" borderId="0" applyAlignment="1" pivotButton="0" quotePrefix="0" xfId="0">
      <alignment horizontal="center" vertical="center" wrapText="1"/>
    </xf>
    <xf numFmtId="0" fontId="7" fillId="0" borderId="1" pivotButton="0" quotePrefix="0" xfId="0"/>
    <xf numFmtId="0" fontId="7" fillId="0" borderId="1" applyAlignment="1" pivotButton="0" quotePrefix="0" xfId="0">
      <alignment horizontal="center"/>
    </xf>
    <xf numFmtId="0" fontId="6" fillId="4" borderId="1" applyAlignment="1" pivotButton="0" quotePrefix="0" xfId="0">
      <alignment horizontal="center"/>
    </xf>
    <xf numFmtId="0" fontId="6" fillId="6" borderId="1" pivotButton="0" quotePrefix="0" xfId="0"/>
    <xf numFmtId="0" fontId="7" fillId="6" borderId="1" pivotButton="0" quotePrefix="0" xfId="0"/>
    <xf numFmtId="0" fontId="7" fillId="6" borderId="1" applyAlignment="1" pivotButton="0" quotePrefix="0" xfId="0">
      <alignment horizontal="center"/>
    </xf>
    <xf numFmtId="0" fontId="6" fillId="5" borderId="1" applyAlignment="1" pivotButton="0" quotePrefix="0" xfId="0">
      <alignment horizontal="center"/>
    </xf>
    <xf numFmtId="0" fontId="6" fillId="7" borderId="1" applyAlignment="1" pivotButton="0" quotePrefix="0" xfId="0">
      <alignment horizontal="center"/>
    </xf>
    <xf numFmtId="0" fontId="6" fillId="8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7"/>
  <sheetViews>
    <sheetView showGridLines="1" workbookViewId="0">
      <selection activeCell="A1" sqref="A1"/>
    </sheetView>
  </sheetViews>
  <sheetFormatPr baseColWidth="8" defaultRowHeight="15"/>
  <cols>
    <col width="11" customWidth="1" min="1" max="1"/>
    <col width="50" customWidth="1" min="2" max="2"/>
    <col width="26" customWidth="1" min="3" max="3"/>
    <col width="26" customWidth="1" min="4" max="4"/>
    <col width="26" customWidth="1" min="5" max="5"/>
    <col width="26" customWidth="1" min="6" max="6"/>
    <col width="11" customWidth="1" min="7" max="7"/>
    <col width="26" customWidth="1" min="8" max="8"/>
    <col width="11" customWidth="1" min="9" max="9"/>
    <col width="11" customWidth="1" min="10" max="10"/>
    <col width="26" customWidth="1" min="11" max="11"/>
    <col width="11" customWidth="1" min="12" max="12"/>
  </cols>
  <sheetData>
    <row r="1"/>
    <row r="2">
      <c r="B2" s="1" t="inlineStr">
        <is>
          <t>YEAR-END AUDIT SCHEDULES TRACKING MASTER</t>
        </is>
      </c>
    </row>
    <row r="3">
      <c r="B3" s="2" t="inlineStr">
        <is>
          <t>Financial Year: 2025-26 | Target Audit Sign-Off Date: June 15, 2026</t>
        </is>
      </c>
    </row>
    <row r="4"/>
    <row r="5">
      <c r="B5" s="3" t="inlineStr">
        <is>
          <t>TOTAL SCHEDULES</t>
        </is>
      </c>
      <c r="C5" s="4" t="n"/>
      <c r="E5" s="3" t="inlineStr">
        <is>
          <t>COMPLETED</t>
        </is>
      </c>
      <c r="F5" s="4" t="n"/>
      <c r="H5" s="3" t="inlineStr">
        <is>
          <t>IN PROGRESS</t>
        </is>
      </c>
      <c r="I5" s="4" t="n"/>
      <c r="K5" s="3" t="inlineStr">
        <is>
          <t>NOT STARTED</t>
        </is>
      </c>
      <c r="L5" s="4" t="n"/>
    </row>
    <row r="6">
      <c r="B6" s="5">
        <f>COUNTA('Detailed Audit Schedules'!B5:B20)</f>
        <v/>
      </c>
      <c r="C6" s="4" t="n"/>
      <c r="E6" s="5">
        <f>COUNTIF('Detailed Audit Schedules'!G5:G20, "Completed")</f>
        <v/>
      </c>
      <c r="F6" s="4" t="n"/>
      <c r="H6" s="5">
        <f>COUNTIF('Detailed Audit Schedules'!G5:G20, "In Progress")</f>
        <v/>
      </c>
      <c r="I6" s="4" t="n"/>
      <c r="K6" s="5">
        <f>COUNTIF('Detailed Audit Schedules'!G5:G20, "Not Started")</f>
        <v/>
      </c>
      <c r="L6" s="4" t="n"/>
    </row>
    <row r="7"/>
    <row r="8">
      <c r="B8" s="6" t="inlineStr">
        <is>
          <t>Audit Readiness Summary by Process Domain</t>
        </is>
      </c>
    </row>
    <row r="9" ht="24" customHeight="1">
      <c r="B9" s="7" t="inlineStr">
        <is>
          <t>Audit Process Area</t>
        </is>
      </c>
      <c r="C9" s="8" t="inlineStr">
        <is>
          <t>Total Line Items</t>
        </is>
      </c>
      <c r="D9" s="8" t="inlineStr">
        <is>
          <t>Completed</t>
        </is>
      </c>
      <c r="E9" s="8" t="inlineStr">
        <is>
          <t>Pending Review</t>
        </is>
      </c>
      <c r="F9" s="8" t="inlineStr">
        <is>
          <t>Completion %</t>
        </is>
      </c>
    </row>
    <row r="10">
      <c r="B10" s="9" t="inlineStr">
        <is>
          <t>Fixed Assets</t>
        </is>
      </c>
      <c r="C10" s="10">
        <f>COUNTIF('Detailed Audit Schedules'!B5:B20, "Fixed Assets")</f>
        <v/>
      </c>
      <c r="D10" s="10">
        <f>COUNTIFS('Detailed Audit Schedules'!B5:B20, "Fixed Assets", 'Detailed Audit Schedules'!G5:G20, "Completed")</f>
        <v/>
      </c>
      <c r="E10" s="10">
        <f>COUNTIFS('Detailed Audit Schedules'!B5:B20, "Fixed Assets", 'Detailed Audit Schedules'!G5:G20, "&lt;&gt;Completed")</f>
        <v/>
      </c>
      <c r="F10" s="11">
        <f>IF(C10&gt;0, D10/C10, 0)</f>
        <v/>
      </c>
    </row>
    <row r="11">
      <c r="B11" s="9" t="inlineStr">
        <is>
          <t>Trade Receivables</t>
        </is>
      </c>
      <c r="C11" s="10">
        <f>COUNTIF('Detailed Audit Schedules'!B5:B20, "Trade Receivables")</f>
        <v/>
      </c>
      <c r="D11" s="10">
        <f>COUNTIFS('Detailed Audit Schedules'!B5:B20, "Trade Receivables", 'Detailed Audit Schedules'!G5:G20, "Completed")</f>
        <v/>
      </c>
      <c r="E11" s="10">
        <f>COUNTIFS('Detailed Audit Schedules'!B5:B20, "Trade Receivables", 'Detailed Audit Schedules'!G5:G20, "&lt;&gt;Completed")</f>
        <v/>
      </c>
      <c r="F11" s="11">
        <f>IF(C11&gt;0, D11/C11, 0)</f>
        <v/>
      </c>
    </row>
    <row r="12">
      <c r="B12" s="9" t="inlineStr">
        <is>
          <t>Trade Payables</t>
        </is>
      </c>
      <c r="C12" s="10">
        <f>COUNTIF('Detailed Audit Schedules'!B5:B20, "Trade Payables")</f>
        <v/>
      </c>
      <c r="D12" s="10">
        <f>COUNTIFS('Detailed Audit Schedules'!B5:B20, "Trade Payables", 'Detailed Audit Schedules'!G5:G20, "Completed")</f>
        <v/>
      </c>
      <c r="E12" s="10">
        <f>COUNTIFS('Detailed Audit Schedules'!B5:B20, "Trade Payables", 'Detailed Audit Schedules'!G5:G20, "&lt;&gt;Completed")</f>
        <v/>
      </c>
      <c r="F12" s="11">
        <f>IF(C12&gt;0, D12/C12, 0)</f>
        <v/>
      </c>
    </row>
    <row r="13">
      <c r="B13" s="9" t="inlineStr">
        <is>
          <t>Inventory &amp; Warehouse</t>
        </is>
      </c>
      <c r="C13" s="10">
        <f>COUNTIF('Detailed Audit Schedules'!B5:B20, "Inventory &amp; Warehouse")</f>
        <v/>
      </c>
      <c r="D13" s="10">
        <f>COUNTIFS('Detailed Audit Schedules'!B5:B20, "Inventory &amp; Warehouse", 'Detailed Audit Schedules'!G5:G20, "Completed")</f>
        <v/>
      </c>
      <c r="E13" s="10">
        <f>COUNTIFS('Detailed Audit Schedules'!B5:B20, "Inventory &amp; Warehouse", 'Detailed Audit Schedules'!G5:G20, "&lt;&gt;Completed")</f>
        <v/>
      </c>
      <c r="F13" s="11">
        <f>IF(C13&gt;0, D13/C13, 0)</f>
        <v/>
      </c>
    </row>
    <row r="14">
      <c r="B14" s="9" t="inlineStr">
        <is>
          <t>Tax Compliance</t>
        </is>
      </c>
      <c r="C14" s="10">
        <f>COUNTIF('Detailed Audit Schedules'!B5:B20, "Tax Compliance")</f>
        <v/>
      </c>
      <c r="D14" s="10">
        <f>COUNTIFS('Detailed Audit Schedules'!B5:B20, "Tax Compliance", 'Detailed Audit Schedules'!G5:G20, "Completed")</f>
        <v/>
      </c>
      <c r="E14" s="10">
        <f>COUNTIFS('Detailed Audit Schedules'!B5:B20, "Tax Compliance", 'Detailed Audit Schedules'!G5:G20, "&lt;&gt;Completed")</f>
        <v/>
      </c>
      <c r="F14" s="11">
        <f>IF(C14&gt;0, D14/C14, 0)</f>
        <v/>
      </c>
    </row>
    <row r="15">
      <c r="B15" s="9" t="inlineStr">
        <is>
          <t>Treasury &amp; Bank Operations</t>
        </is>
      </c>
      <c r="C15" s="10">
        <f>COUNTIF('Detailed Audit Schedules'!B5:B20, "Treasury &amp; Bank Operations")</f>
        <v/>
      </c>
      <c r="D15" s="10">
        <f>COUNTIFS('Detailed Audit Schedules'!B5:B20, "Treasury &amp; Bank Operations", 'Detailed Audit Schedules'!G5:G20, "Completed")</f>
        <v/>
      </c>
      <c r="E15" s="10">
        <f>COUNTIFS('Detailed Audit Schedules'!B5:B20, "Treasury &amp; Bank Operations", 'Detailed Audit Schedules'!G5:G20, "&lt;&gt;Completed")</f>
        <v/>
      </c>
      <c r="F15" s="11">
        <f>IF(C15&gt;0, D15/C15, 0)</f>
        <v/>
      </c>
    </row>
    <row r="16">
      <c r="B16" s="9" t="inlineStr">
        <is>
          <t>Human Resources &amp; Payroll</t>
        </is>
      </c>
      <c r="C16" s="10">
        <f>COUNTIF('Detailed Audit Schedules'!B5:B20, "Human Resources &amp; Payroll")</f>
        <v/>
      </c>
      <c r="D16" s="10">
        <f>COUNTIFS('Detailed Audit Schedules'!B5:B20, "Human Resources &amp; Payroll", 'Detailed Audit Schedules'!G5:G20, "Completed")</f>
        <v/>
      </c>
      <c r="E16" s="10">
        <f>COUNTIFS('Detailed Audit Schedules'!B5:B20, "Human Resources &amp; Payroll", 'Detailed Audit Schedules'!G5:G20, "&lt;&gt;Completed")</f>
        <v/>
      </c>
      <c r="F16" s="11">
        <f>IF(C16&gt;0, D16/C16, 0)</f>
        <v/>
      </c>
    </row>
    <row r="17">
      <c r="B17" s="12" t="inlineStr">
        <is>
          <t>Total Enterprise Portfolios</t>
        </is>
      </c>
      <c r="C17" s="13">
        <f>SUM(C10:C16)</f>
        <v/>
      </c>
      <c r="D17" s="13">
        <f>SUM(D10:D16)</f>
        <v/>
      </c>
      <c r="E17" s="13">
        <f>SUM(E10:E16)</f>
        <v/>
      </c>
      <c r="F17" s="14">
        <f>IF(C17&gt;0, D17/C17, 0)</f>
        <v/>
      </c>
    </row>
  </sheetData>
  <mergeCells count="8">
    <mergeCell ref="B6:C6"/>
    <mergeCell ref="E6:F6"/>
    <mergeCell ref="H6:I6"/>
    <mergeCell ref="B5:C5"/>
    <mergeCell ref="E5:F5"/>
    <mergeCell ref="K5:L5"/>
    <mergeCell ref="H5:I5"/>
    <mergeCell ref="K6:L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7"/>
  <sheetViews>
    <sheetView showGridLines="1" workbookViewId="0">
      <selection activeCell="A1" sqref="A1"/>
    </sheetView>
  </sheetViews>
  <sheetFormatPr baseColWidth="8" defaultRowHeight="15"/>
  <cols>
    <col width="11" customWidth="1" min="1" max="1"/>
    <col width="22" customWidth="1" min="2" max="2"/>
    <col width="45" customWidth="1" min="3" max="3"/>
    <col width="20" customWidth="1" min="4" max="4"/>
    <col width="18" customWidth="1" min="5" max="5"/>
    <col width="25" customWidth="1" min="6" max="6"/>
    <col width="17" customWidth="1" min="7" max="7"/>
    <col width="20" customWidth="1" min="8" max="8"/>
    <col width="28" customWidth="1" min="9" max="9"/>
    <col width="45" customWidth="1" min="10" max="10"/>
  </cols>
  <sheetData>
    <row r="1"/>
    <row r="2">
      <c r="B2" s="1" t="inlineStr">
        <is>
          <t>Year-End Detailed Audit Schedules &amp; Deliverables Matrix</t>
        </is>
      </c>
    </row>
    <row r="3"/>
    <row r="4" ht="28" customHeight="1">
      <c r="B4" s="15" t="inlineStr">
        <is>
          <t>Audit Area / Domain</t>
        </is>
      </c>
      <c r="C4" s="15" t="inlineStr">
        <is>
          <t>Schedule / Deliverable Name</t>
        </is>
      </c>
      <c r="D4" s="15" t="inlineStr">
        <is>
          <t>Process Owner</t>
        </is>
      </c>
      <c r="E4" s="15" t="inlineStr">
        <is>
          <t>Target Due Date</t>
        </is>
      </c>
      <c r="F4" s="15" t="inlineStr">
        <is>
          <t>Actual Completion Date</t>
        </is>
      </c>
      <c r="G4" s="15" t="inlineStr">
        <is>
          <t>Current Status</t>
        </is>
      </c>
      <c r="H4" s="15" t="inlineStr">
        <is>
          <t>Reviewer Sign-Off</t>
        </is>
      </c>
      <c r="I4" s="15" t="inlineStr">
        <is>
          <t>External Audit Sample Ref</t>
        </is>
      </c>
      <c r="J4" s="15" t="inlineStr">
        <is>
          <t>Comments / Observations / Blockers</t>
        </is>
      </c>
    </row>
    <row r="5">
      <c r="B5" s="9" t="inlineStr">
        <is>
          <t>Fixed Assets</t>
        </is>
      </c>
      <c r="C5" s="16" t="inlineStr">
        <is>
          <t>Fixed Asset Register (FAR) vs General Ledger Reconciliation</t>
        </is>
      </c>
      <c r="D5" s="16" t="inlineStr">
        <is>
          <t>Finance Manager</t>
        </is>
      </c>
      <c r="E5" s="17" t="inlineStr">
        <is>
          <t>2026-05-15</t>
        </is>
      </c>
      <c r="F5" s="17" t="inlineStr">
        <is>
          <t>2026-05-14</t>
        </is>
      </c>
      <c r="G5" s="18" t="inlineStr">
        <is>
          <t>Completed</t>
        </is>
      </c>
      <c r="H5" s="16" t="inlineStr">
        <is>
          <t>Approved</t>
        </is>
      </c>
      <c r="I5" s="16" t="inlineStr">
        <is>
          <t>FA-SAM-01</t>
        </is>
      </c>
      <c r="J5" s="16" t="inlineStr">
        <is>
          <t>Depreciation variables validated under Companies Act Schedule II rules.</t>
        </is>
      </c>
    </row>
    <row r="6">
      <c r="B6" s="19" t="inlineStr">
        <is>
          <t>Fixed Assets</t>
        </is>
      </c>
      <c r="C6" s="20" t="inlineStr">
        <is>
          <t>Physical Verification Report of Capitalized Plant Assets</t>
        </is>
      </c>
      <c r="D6" s="20" t="inlineStr">
        <is>
          <t>Plant Controller</t>
        </is>
      </c>
      <c r="E6" s="21" t="inlineStr">
        <is>
          <t>2026-05-20</t>
        </is>
      </c>
      <c r="F6" s="21" t="inlineStr"/>
      <c r="G6" s="22" t="inlineStr">
        <is>
          <t>In Progress</t>
        </is>
      </c>
      <c r="H6" s="20" t="inlineStr">
        <is>
          <t>Pending Review</t>
        </is>
      </c>
      <c r="I6" s="20" t="inlineStr">
        <is>
          <t>FA-PV-04</t>
        </is>
      </c>
      <c r="J6" s="20" t="inlineStr">
        <is>
          <t>Field verification 85% completed. Tracking 2 minor scrap variances.</t>
        </is>
      </c>
    </row>
    <row r="7">
      <c r="B7" s="9" t="inlineStr">
        <is>
          <t>Trade Receivables</t>
        </is>
      </c>
      <c r="C7" s="16" t="inlineStr">
        <is>
          <t>Debtors Ageing Breakdown &amp; Balance Confirmation Letters</t>
        </is>
      </c>
      <c r="D7" s="16" t="inlineStr">
        <is>
          <t>AR Lead</t>
        </is>
      </c>
      <c r="E7" s="17" t="inlineStr">
        <is>
          <t>2026-05-10</t>
        </is>
      </c>
      <c r="F7" s="17" t="inlineStr">
        <is>
          <t>2026-05-09</t>
        </is>
      </c>
      <c r="G7" s="18" t="inlineStr">
        <is>
          <t>Completed</t>
        </is>
      </c>
      <c r="H7" s="16" t="inlineStr">
        <is>
          <t>Approved</t>
        </is>
      </c>
      <c r="I7" s="16" t="inlineStr">
        <is>
          <t>AR-CONF-11</t>
        </is>
      </c>
      <c r="J7" s="16" t="inlineStr">
        <is>
          <t>Top 25 accounts confirmed directly. No material variances logged.</t>
        </is>
      </c>
    </row>
    <row r="8">
      <c r="B8" s="19" t="inlineStr">
        <is>
          <t>Trade Receivables</t>
        </is>
      </c>
      <c r="C8" s="20" t="inlineStr">
        <is>
          <t>Expected Credit Loss (ECL) Provisioning Matrix calculation</t>
        </is>
      </c>
      <c r="D8" s="20" t="inlineStr">
        <is>
          <t>Risk Head</t>
        </is>
      </c>
      <c r="E8" s="21" t="inlineStr">
        <is>
          <t>2026-05-25</t>
        </is>
      </c>
      <c r="F8" s="21" t="inlineStr"/>
      <c r="G8" s="23" t="inlineStr">
        <is>
          <t>Not Started</t>
        </is>
      </c>
      <c r="H8" s="20" t="inlineStr">
        <is>
          <t>Pending</t>
        </is>
      </c>
      <c r="I8" s="20" t="inlineStr">
        <is>
          <t>AR-ECL-02</t>
        </is>
      </c>
      <c r="J8" s="20" t="inlineStr">
        <is>
          <t>Awaiting final macro-economic input parameters from treasury.</t>
        </is>
      </c>
    </row>
    <row r="9">
      <c r="B9" s="9" t="inlineStr">
        <is>
          <t>Trade Payables</t>
        </is>
      </c>
      <c r="C9" s="16" t="inlineStr">
        <is>
          <t>Trade Creditors Reconciliations &amp; MSME Classification Checks</t>
        </is>
      </c>
      <c r="D9" s="16" t="inlineStr">
        <is>
          <t>AP Manager</t>
        </is>
      </c>
      <c r="E9" s="17" t="inlineStr">
        <is>
          <t>2026-05-18</t>
        </is>
      </c>
      <c r="F9" s="17" t="inlineStr">
        <is>
          <t>2026-05-19</t>
        </is>
      </c>
      <c r="G9" s="18" t="inlineStr">
        <is>
          <t>Completed</t>
        </is>
      </c>
      <c r="H9" s="16" t="inlineStr">
        <is>
          <t>Pending Review</t>
        </is>
      </c>
      <c r="I9" s="16" t="inlineStr">
        <is>
          <t>AP-MGT-09</t>
        </is>
      </c>
      <c r="J9" s="16" t="inlineStr">
        <is>
          <t>MSME status checked against government portal registrations.</t>
        </is>
      </c>
    </row>
    <row r="10">
      <c r="B10" s="19" t="inlineStr">
        <is>
          <t>Inventory &amp; Warehouse</t>
        </is>
      </c>
      <c r="C10" s="20" t="inlineStr">
        <is>
          <t>Year-End Physical Stock Take Summary &amp; Cut-off Analysis</t>
        </is>
      </c>
      <c r="D10" s="20" t="inlineStr">
        <is>
          <t>Supply Chain Lead</t>
        </is>
      </c>
      <c r="E10" s="21" t="inlineStr">
        <is>
          <t>2026-05-12</t>
        </is>
      </c>
      <c r="F10" s="21" t="inlineStr">
        <is>
          <t>2026-05-12</t>
        </is>
      </c>
      <c r="G10" s="18" t="inlineStr">
        <is>
          <t>Completed</t>
        </is>
      </c>
      <c r="H10" s="20" t="inlineStr">
        <is>
          <t>Approved</t>
        </is>
      </c>
      <c r="I10" s="20" t="inlineStr">
        <is>
          <t>INV-ST-2026</t>
        </is>
      </c>
      <c r="J10" s="20" t="inlineStr">
        <is>
          <t>Third-party audit team was present at central warehouse location.</t>
        </is>
      </c>
    </row>
    <row r="11">
      <c r="B11" s="9" t="inlineStr">
        <is>
          <t>Inventory &amp; Warehouse</t>
        </is>
      </c>
      <c r="C11" s="16" t="inlineStr">
        <is>
          <t>Slow-Moving and Obsolete Inventory Provisioning Model</t>
        </is>
      </c>
      <c r="D11" s="16" t="inlineStr">
        <is>
          <t>Finance Manager</t>
        </is>
      </c>
      <c r="E11" s="17" t="inlineStr">
        <is>
          <t>2026-05-28</t>
        </is>
      </c>
      <c r="F11" s="17" t="inlineStr"/>
      <c r="G11" s="22" t="inlineStr">
        <is>
          <t>In Progress</t>
        </is>
      </c>
      <c r="H11" s="16" t="inlineStr">
        <is>
          <t>Pending</t>
        </is>
      </c>
      <c r="I11" s="16" t="inlineStr">
        <is>
          <t>INV-OBS-02</t>
        </is>
      </c>
      <c r="J11" s="16" t="inlineStr">
        <is>
          <t>Reviewing stock item movements older than 180 days.</t>
        </is>
      </c>
    </row>
    <row r="12">
      <c r="B12" s="19" t="inlineStr">
        <is>
          <t>Tax Compliance</t>
        </is>
      </c>
      <c r="C12" s="20" t="inlineStr">
        <is>
          <t>Deferred Tax Asset (DTA) &amp; Liability (DTL) Computation Sheet</t>
        </is>
      </c>
      <c r="D12" s="20" t="inlineStr">
        <is>
          <t>Tax Head</t>
        </is>
      </c>
      <c r="E12" s="21" t="inlineStr">
        <is>
          <t>2026-06-02</t>
        </is>
      </c>
      <c r="F12" s="21" t="inlineStr"/>
      <c r="G12" s="23" t="inlineStr">
        <is>
          <t>Not Started</t>
        </is>
      </c>
      <c r="H12" s="20" t="inlineStr">
        <is>
          <t>Pending</t>
        </is>
      </c>
      <c r="I12" s="20" t="inlineStr">
        <is>
          <t>TAX-DT-01</t>
        </is>
      </c>
      <c r="J12" s="20" t="inlineStr">
        <is>
          <t>Dependent on final depreciation numbers from Fixed Asset tab.</t>
        </is>
      </c>
    </row>
    <row r="13">
      <c r="B13" s="9" t="inlineStr">
        <is>
          <t>Tax Compliance</t>
        </is>
      </c>
      <c r="C13" s="16" t="inlineStr">
        <is>
          <t>Statutory TDS / TCS Return Reconciliations with Form 26AS</t>
        </is>
      </c>
      <c r="D13" s="16" t="inlineStr">
        <is>
          <t>Tax Accountant</t>
        </is>
      </c>
      <c r="E13" s="17" t="inlineStr">
        <is>
          <t>2026-05-15</t>
        </is>
      </c>
      <c r="F13" s="17" t="inlineStr">
        <is>
          <t>2026-05-16</t>
        </is>
      </c>
      <c r="G13" s="18" t="inlineStr">
        <is>
          <t>Completed</t>
        </is>
      </c>
      <c r="H13" s="16" t="inlineStr">
        <is>
          <t>Approved</t>
        </is>
      </c>
      <c r="I13" s="16" t="inlineStr">
        <is>
          <t>TAX-26AS-M</t>
        </is>
      </c>
      <c r="J13" s="16" t="inlineStr">
        <is>
          <t>Form 26AS matching rate is currently at 99.4% variance resolution.</t>
        </is>
      </c>
    </row>
    <row r="14">
      <c r="B14" s="19" t="inlineStr">
        <is>
          <t>Treasury &amp; Bank Operations</t>
        </is>
      </c>
      <c r="C14" s="20" t="inlineStr">
        <is>
          <t>Bank Reconciliation Statements (BRS) for All Active Accounts</t>
        </is>
      </c>
      <c r="D14" s="20" t="inlineStr">
        <is>
          <t>Treasury Lead</t>
        </is>
      </c>
      <c r="E14" s="21" t="inlineStr">
        <is>
          <t>2026-05-05</t>
        </is>
      </c>
      <c r="F14" s="21" t="inlineStr">
        <is>
          <t>2026-05-04</t>
        </is>
      </c>
      <c r="G14" s="18" t="inlineStr">
        <is>
          <t>Completed</t>
        </is>
      </c>
      <c r="H14" s="20" t="inlineStr">
        <is>
          <t>Approved</t>
        </is>
      </c>
      <c r="I14" s="20" t="inlineStr">
        <is>
          <t>TR-BRS-ALL</t>
        </is>
      </c>
      <c r="J14" s="20" t="inlineStr">
        <is>
          <t>All 14 bank lines fully matched to the general ledger balance.</t>
        </is>
      </c>
    </row>
    <row r="15">
      <c r="B15" s="9" t="inlineStr">
        <is>
          <t>Treasury &amp; Bank Operations</t>
        </is>
      </c>
      <c r="C15" s="16" t="inlineStr">
        <is>
          <t>Foreign Exchange Exposure &amp; Mark-to-Market (MTM) Valuation</t>
        </is>
      </c>
      <c r="D15" s="16" t="inlineStr">
        <is>
          <t>Treasury Lead</t>
        </is>
      </c>
      <c r="E15" s="17" t="inlineStr">
        <is>
          <t>2026-05-22</t>
        </is>
      </c>
      <c r="F15" s="17" t="inlineStr"/>
      <c r="G15" s="24" t="inlineStr">
        <is>
          <t>Overdue</t>
        </is>
      </c>
      <c r="H15" s="16" t="inlineStr">
        <is>
          <t>Pending</t>
        </is>
      </c>
      <c r="I15" s="16" t="inlineStr">
        <is>
          <t>TR-FX-M7</t>
        </is>
      </c>
      <c r="J15" s="16" t="inlineStr">
        <is>
          <t>Awaiting final rate configurations from clearing bank parameters.</t>
        </is>
      </c>
    </row>
    <row r="16">
      <c r="B16" s="19" t="inlineStr">
        <is>
          <t>Human Resources &amp; Payroll</t>
        </is>
      </c>
      <c r="C16" s="20" t="inlineStr">
        <is>
          <t>Full &amp; Final Settlement Provisions &amp; Gratuity Valuation Actuarial Report</t>
        </is>
      </c>
      <c r="D16" s="20" t="inlineStr">
        <is>
          <t>HR Operations</t>
        </is>
      </c>
      <c r="E16" s="21" t="inlineStr">
        <is>
          <t>2026-05-25</t>
        </is>
      </c>
      <c r="F16" s="21" t="inlineStr"/>
      <c r="G16" s="22" t="inlineStr">
        <is>
          <t>In Progress</t>
        </is>
      </c>
      <c r="H16" s="20" t="inlineStr">
        <is>
          <t>Pending Review</t>
        </is>
      </c>
      <c r="I16" s="20" t="inlineStr">
        <is>
          <t>HR-ACT-01</t>
        </is>
      </c>
      <c r="J16" s="20" t="inlineStr">
        <is>
          <t>External actuary has initiated study; report expected by May 24.</t>
        </is>
      </c>
    </row>
    <row r="17">
      <c r="B17" s="9" t="inlineStr">
        <is>
          <t>Human Resources &amp; Payroll</t>
        </is>
      </c>
      <c r="C17" s="16" t="inlineStr">
        <is>
          <t>Director Compensation Disclosure Verification and Form 16 Links</t>
        </is>
      </c>
      <c r="D17" s="16" t="inlineStr">
        <is>
          <t>Company Sec.</t>
        </is>
      </c>
      <c r="E17" s="17" t="inlineStr">
        <is>
          <t>2026-06-05</t>
        </is>
      </c>
      <c r="F17" s="17" t="inlineStr"/>
      <c r="G17" s="23" t="inlineStr">
        <is>
          <t>Not Started</t>
        </is>
      </c>
      <c r="H17" s="16" t="inlineStr">
        <is>
          <t>Pending</t>
        </is>
      </c>
      <c r="I17" s="16" t="inlineStr">
        <is>
          <t>HR-DIR-COMP</t>
        </is>
      </c>
      <c r="J17" s="16" t="inlineStr">
        <is>
          <t>Board notes drafted. Waiting for nomination committee final closure.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2026-05-21T13:46:24Z</dcterms:created>
  <dcterms:modified xmlns:dcterms="http://purl.org/dc/terms/" xmlns:xsi="http://www.w3.org/2001/XMLSchema-instance" xsi:type="dcterms:W3CDTF">2026-05-21T13:46:24Z</dcterms:modified>
</cp:coreProperties>
</file>